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<sst xmlns="http://schemas.openxmlformats.org/spreadsheetml/2006/main" count="107" uniqueCount="57">
  <si>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</si>
  <si>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</si>
  <si>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</si>
  <si>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</si>
  <si>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</si>
  <si>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</si>
  <si>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</si>
  <si>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</si>
  <si>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</si>
  <si>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</si>
  <si>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</si>
  <si>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</si>
  <si>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</si>
  <si>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</si>
  <si>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</si>
  <si>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</si>
  <si>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</si>
  <si>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</si>
  <si>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</si>
  <si>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</si>
  <si>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</si>
  <si>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</si>
  <si>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</si>
  <si>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</si>
  <si>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</si>
  <si>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</si>
  <si>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</si>
  <si>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</si>
  <si>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</si>
  <si>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</si>
  <si>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</si>
  <si>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</si>
  <si>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</si>
  <si>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</si>
  <si>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</si>
  <si>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</si>
  <si>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</si>
  <si>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</si>
  <si>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</si>
  <si>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</si>
  <si>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</si>
  <si>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</si>
  <si>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</si>
  <si>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</si>
  <si>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</si>
  <si>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</si>
  <si>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</si>
  <si>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</si>
  <si>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</si>
  <si>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</si>
  <si>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</si>
  <si>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</si>
  <si>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Острозького 7,9,11,13,</t>
  </si>
  <si>
    <t>15,17,30,32,34,53,53/1,55,55/1,64,64/1,66,68,Рудяка31</t>
  </si>
  <si>
    <t>1888шт.</t>
  </si>
  <si>
    <t>0,38чол.</t>
  </si>
  <si>
    <t>7.1. Вартість електроенергії, послуга з розподілу електроенергії(2019кВт)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</si>
</sst>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48">
      <selection activeCell="B65" sqref="B65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00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 t="s">
        <v>53</v>
      </c>
    </row>
    <row r="4" spans="2:10" ht="12.75">
      <c r="B4" t="s">
        <v>1</v>
      </c>
      <c r="D4">
        <v>31354.13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1619.82</v>
      </c>
      <c r="E5" t="s">
        <v>8</v>
      </c>
      <c r="F5" t="s">
        <v>4</v>
      </c>
      <c r="I5">
        <v>5573.4</v>
      </c>
      <c r="J5" t="s">
        <v>8</v>
      </c>
    </row>
    <row r="6" spans="2:10" ht="12.75">
      <c r="B6" t="s">
        <v>2</v>
      </c>
      <c r="D6">
        <v>2955.6</v>
      </c>
      <c r="E6" t="s">
        <v>8</v>
      </c>
      <c r="F6" t="s">
        <v>5</v>
      </c>
      <c r="I6">
        <v>7347.6</v>
      </c>
      <c r="J6" t="s">
        <v>8</v>
      </c>
    </row>
    <row r="7" spans="6:10" ht="12.75">
      <c r="F7" t="s">
        <v>6</v>
      </c>
      <c r="I7">
        <v>1.5</v>
      </c>
      <c r="J7" t="s">
        <v>9</v>
      </c>
    </row>
    <row r="8" spans="6:10" ht="12.75">
      <c r="F8" t="s">
        <v>7</v>
      </c>
      <c r="I8">
        <v>4.3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17943.899999999998</v>
      </c>
      <c r="J11" s="1" t="s">
        <v>16</v>
      </c>
    </row>
    <row r="12" spans="2:10" ht="12.75">
      <c r="B12" t="s">
        <v>11</v>
      </c>
      <c r="I12" s="1">
        <f>I11*22%</f>
        <v>3947.6579999999994</v>
      </c>
      <c r="J12" s="1" t="s">
        <v>16</v>
      </c>
    </row>
    <row r="13" spans="2:10" ht="12.75">
      <c r="B13" t="s">
        <v>12</v>
      </c>
      <c r="I13">
        <v>630.85</v>
      </c>
      <c r="J13" s="1" t="s">
        <v>16</v>
      </c>
    </row>
    <row r="14" spans="2:10" ht="12.75">
      <c r="B14" t="s">
        <v>13</v>
      </c>
      <c r="I14" s="1">
        <f>(I11+I12+I13)*56%</f>
        <v>12612.54848</v>
      </c>
      <c r="J14" s="1" t="s">
        <v>16</v>
      </c>
    </row>
    <row r="16" spans="2:9" ht="12.75">
      <c r="B16" s="1">
        <f>I11+I12+I13+I14</f>
        <v>35134.95647999999</v>
      </c>
      <c r="C16" t="s">
        <v>44</v>
      </c>
      <c r="D16" s="1">
        <f>D4</f>
        <v>31354.13</v>
      </c>
      <c r="E16" t="s">
        <v>45</v>
      </c>
      <c r="F16">
        <f>B16/D16</f>
        <v>1.1205846400458246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6259.5</v>
      </c>
      <c r="J20" s="1" t="s">
        <v>16</v>
      </c>
    </row>
    <row r="21" spans="2:10" ht="12.75">
      <c r="B21" t="s">
        <v>20</v>
      </c>
      <c r="I21">
        <f>I20*22%</f>
        <v>1377.09</v>
      </c>
      <c r="J21" s="1" t="s">
        <v>16</v>
      </c>
    </row>
    <row r="22" spans="2:10" ht="12.75">
      <c r="B22" t="s">
        <v>21</v>
      </c>
      <c r="I22">
        <v>234.56</v>
      </c>
      <c r="J22" s="1" t="s">
        <v>16</v>
      </c>
    </row>
    <row r="23" spans="2:10" ht="12.75">
      <c r="B23" t="s">
        <v>22</v>
      </c>
      <c r="I23" s="1">
        <f>(I20+I21+I22)*56%</f>
        <v>4407.844000000001</v>
      </c>
      <c r="J23" s="1" t="s">
        <v>16</v>
      </c>
    </row>
    <row r="25" spans="2:9" ht="12.75">
      <c r="B25">
        <f>SUM(I20:I23)</f>
        <v>12278.994000000002</v>
      </c>
      <c r="C25" t="s">
        <v>44</v>
      </c>
      <c r="D25" s="1">
        <f>D4</f>
        <v>31354.13</v>
      </c>
      <c r="E25" t="s">
        <v>45</v>
      </c>
      <c r="F25">
        <f>B25/D25</f>
        <v>0.3916228579775616</v>
      </c>
      <c r="G25" t="s">
        <v>16</v>
      </c>
      <c r="I25" s="1"/>
    </row>
    <row r="28" ht="12.75">
      <c r="B28" t="s">
        <v>50</v>
      </c>
    </row>
    <row r="29" ht="12.75">
      <c r="B29" t="s">
        <v>51</v>
      </c>
    </row>
    <row r="30" spans="2:10" ht="12.75">
      <c r="B30" t="s">
        <v>23</v>
      </c>
      <c r="I30">
        <v>10071.9</v>
      </c>
      <c r="J30" s="1" t="s">
        <v>16</v>
      </c>
    </row>
    <row r="31" spans="2:10" ht="12.75">
      <c r="B31" t="s">
        <v>24</v>
      </c>
      <c r="I31" s="1">
        <f>I30*22%</f>
        <v>2215.8179999999998</v>
      </c>
      <c r="J31" s="1" t="s">
        <v>16</v>
      </c>
    </row>
    <row r="32" spans="2:10" ht="12.75">
      <c r="B32" t="s">
        <v>25</v>
      </c>
      <c r="I32" s="3">
        <v>4897.16</v>
      </c>
      <c r="J32" s="1" t="s">
        <v>16</v>
      </c>
    </row>
    <row r="33" spans="2:10" ht="12.75">
      <c r="B33" t="s">
        <v>26</v>
      </c>
      <c r="I33" s="1">
        <f>(I30+I31+I32)*56%</f>
        <v>9623.53168</v>
      </c>
      <c r="J33" s="1" t="s">
        <v>16</v>
      </c>
    </row>
    <row r="35" spans="2:9" ht="12.75">
      <c r="B35">
        <f>SUM(I30:I33)</f>
        <v>26808.409679999997</v>
      </c>
      <c r="C35" t="s">
        <v>14</v>
      </c>
      <c r="D35">
        <f>D4</f>
        <v>31354.13</v>
      </c>
      <c r="E35" t="s">
        <v>15</v>
      </c>
      <c r="F35">
        <f>B35/D35</f>
        <v>0.8550200461629774</v>
      </c>
      <c r="G35" s="1" t="s">
        <v>16</v>
      </c>
      <c r="I35" s="1"/>
    </row>
    <row r="38" ht="12.75">
      <c r="B38" t="s">
        <v>27</v>
      </c>
    </row>
    <row r="40" spans="2:7" ht="12.75">
      <c r="B40">
        <v>567.2</v>
      </c>
      <c r="C40" t="s">
        <v>14</v>
      </c>
      <c r="D40">
        <f>D4</f>
        <v>31354.13</v>
      </c>
      <c r="E40" t="s">
        <v>15</v>
      </c>
      <c r="F40">
        <v>0.01809</v>
      </c>
      <c r="G40" s="1" t="s">
        <v>16</v>
      </c>
    </row>
    <row r="43" spans="2:10" ht="12.75">
      <c r="B43" t="s">
        <v>28</v>
      </c>
      <c r="I43" t="s">
        <v>54</v>
      </c>
      <c r="J43" t="s">
        <v>55</v>
      </c>
    </row>
    <row r="44" spans="2:10" ht="12.75">
      <c r="B44" t="s">
        <v>29</v>
      </c>
      <c r="I44" s="1">
        <f>0.05298*D49</f>
        <v>1661.1418074</v>
      </c>
      <c r="J44" s="1" t="s">
        <v>16</v>
      </c>
    </row>
    <row r="45" spans="2:10" ht="12.75">
      <c r="B45" t="s">
        <v>30</v>
      </c>
      <c r="I45" s="1">
        <f>I44*22%</f>
        <v>365.451197628</v>
      </c>
      <c r="J45" s="1" t="s">
        <v>16</v>
      </c>
    </row>
    <row r="46" spans="2:10" ht="12.75">
      <c r="B46" t="s">
        <v>31</v>
      </c>
      <c r="I46">
        <v>594.02</v>
      </c>
      <c r="J46" s="1" t="s">
        <v>16</v>
      </c>
    </row>
    <row r="47" spans="2:10" ht="12.75">
      <c r="B47" t="s">
        <v>32</v>
      </c>
      <c r="I47" s="1">
        <f>(I44+I45+I46)*56%</f>
        <v>1467.54328281568</v>
      </c>
      <c r="J47" s="1" t="s">
        <v>16</v>
      </c>
    </row>
    <row r="49" spans="2:9" ht="12.75">
      <c r="B49">
        <f>SUM(I44:I47)</f>
        <v>4088.15628784368</v>
      </c>
      <c r="C49" t="s">
        <v>14</v>
      </c>
      <c r="D49">
        <f>D4</f>
        <v>31354.13</v>
      </c>
      <c r="E49" t="s">
        <v>15</v>
      </c>
      <c r="F49">
        <f>B49/D49</f>
        <v>0.13038653242311873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8">
        <f>0.73116*D59</f>
        <v>22924.8856908</v>
      </c>
      <c r="J54" s="1" t="s">
        <v>16</v>
      </c>
    </row>
    <row r="55" spans="2:10" ht="12.75">
      <c r="B55" t="s">
        <v>34</v>
      </c>
      <c r="I55" s="8">
        <f>I54*22%</f>
        <v>5043.4748519760005</v>
      </c>
      <c r="J55" s="1" t="s">
        <v>16</v>
      </c>
    </row>
    <row r="56" spans="2:10" ht="12.75">
      <c r="B56" t="s">
        <v>35</v>
      </c>
      <c r="I56" s="8">
        <v>8098.73</v>
      </c>
      <c r="J56" s="1" t="s">
        <v>16</v>
      </c>
    </row>
    <row r="57" spans="2:10" ht="12.75">
      <c r="B57" t="s">
        <v>36</v>
      </c>
      <c r="I57" s="8">
        <f>(I54+I55+I56)*56%</f>
        <v>20197.570703954563</v>
      </c>
      <c r="J57" s="1" t="s">
        <v>16</v>
      </c>
    </row>
    <row r="59" spans="2:9" ht="12.75">
      <c r="B59" s="7">
        <f>SUM(I54:I57)</f>
        <v>56264.66124673057</v>
      </c>
      <c r="C59" t="s">
        <v>14</v>
      </c>
      <c r="D59">
        <f>D4</f>
        <v>31354.13</v>
      </c>
      <c r="E59" t="s">
        <v>15</v>
      </c>
      <c r="F59" s="7">
        <f>B59/D59</f>
        <v>1.7944896333188185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56</v>
      </c>
      <c r="I64" s="8">
        <f>2019*1.4</f>
        <v>2826.6</v>
      </c>
      <c r="J64" s="1" t="s">
        <v>16</v>
      </c>
    </row>
    <row r="65" spans="2:10" ht="12.75">
      <c r="B65" t="s">
        <v>40</v>
      </c>
      <c r="I65" s="8">
        <f>0.09136*D70</f>
        <v>2864.5133168</v>
      </c>
      <c r="J65" s="1" t="s">
        <v>16</v>
      </c>
    </row>
    <row r="66" spans="2:10" ht="12.75">
      <c r="B66" t="s">
        <v>37</v>
      </c>
      <c r="I66" s="8">
        <f>I65*22%</f>
        <v>630.1929296960001</v>
      </c>
      <c r="J66" s="1" t="s">
        <v>16</v>
      </c>
    </row>
    <row r="67" spans="2:10" ht="12.75">
      <c r="B67" t="s">
        <v>38</v>
      </c>
      <c r="I67" s="8">
        <v>163.66</v>
      </c>
      <c r="J67" s="1" t="s">
        <v>16</v>
      </c>
    </row>
    <row r="68" spans="2:10" ht="12.75">
      <c r="B68" t="s">
        <v>39</v>
      </c>
      <c r="I68" s="8">
        <f>(I65+I66)*20%</f>
        <v>698.9412492992001</v>
      </c>
      <c r="J68" s="1" t="s">
        <v>16</v>
      </c>
    </row>
    <row r="70" spans="2:9" ht="12.75">
      <c r="B70" s="8">
        <f>SUM(I64:I68)</f>
        <v>7183.9074957952</v>
      </c>
      <c r="C70" s="7" t="s">
        <v>14</v>
      </c>
      <c r="D70" s="7">
        <f>D4</f>
        <v>31354.13</v>
      </c>
      <c r="E70" s="7" t="s">
        <v>15</v>
      </c>
      <c r="F70" s="7">
        <f>B70/D70</f>
        <v>0.22912157013430764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4.539315280062609</v>
      </c>
      <c r="E72" s="1" t="s">
        <v>16</v>
      </c>
      <c r="F72" s="1"/>
    </row>
    <row r="73" spans="2:6" ht="12.75">
      <c r="B73" t="s">
        <v>42</v>
      </c>
      <c r="D73" s="5">
        <f>D72*20%</f>
        <v>0.9078630560125218</v>
      </c>
      <c r="E73" s="1" t="s">
        <v>16</v>
      </c>
      <c r="F73" s="1"/>
    </row>
    <row r="74" spans="2:6" ht="12.75">
      <c r="B74" t="s">
        <v>43</v>
      </c>
      <c r="D74" s="6">
        <f>SUM(D72:D73)</f>
        <v>5.4471783360751305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2019-01-14T13:40:44Z</dcterms:modified>
  <cp:category/>
  <cp:version/>
  <cp:contentType/>
  <cp:contentStatus/>
</cp:coreProperties>
</file>